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0" tabRatio="500"/>
  </bookViews>
  <sheets>
    <sheet name="3.3" sheetId="1" r:id="rId1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9" i="1"/>
  <c r="I17"/>
  <c r="K19" l="1"/>
  <c r="K18"/>
  <c r="K17"/>
  <c r="L19" l="1"/>
  <c r="L18"/>
  <c r="L17"/>
  <c r="J19"/>
  <c r="J18"/>
  <c r="J17"/>
  <c r="K20" l="1"/>
  <c r="I20"/>
  <c r="J20"/>
  <c r="L20" l="1"/>
  <c r="L22" s="1"/>
  <c r="I22"/>
  <c r="G20"/>
  <c r="G21" s="1"/>
  <c r="G22" s="1"/>
  <c r="J22"/>
</calcChain>
</file>

<file path=xl/sharedStrings.xml><?xml version="1.0" encoding="utf-8"?>
<sst xmlns="http://schemas.openxmlformats.org/spreadsheetml/2006/main" count="26" uniqueCount="26">
  <si>
    <t>Приложение №3</t>
  </si>
  <si>
    <t>к  договору  подряда №______</t>
  </si>
  <si>
    <t>от ____ __________2023 г.</t>
  </si>
  <si>
    <t>ГЕНПОДРЯДЧИК</t>
  </si>
  <si>
    <t>ЗАКАЗЧИК</t>
  </si>
  <si>
    <t>ООО "Самарские коммунальные системы"</t>
  </si>
  <si>
    <t>Главный управляющий директор</t>
  </si>
  <si>
    <t>___________________</t>
  </si>
  <si>
    <t>___________________________В. В. Бирюков</t>
  </si>
  <si>
    <t>№</t>
  </si>
  <si>
    <t>Наименование работ</t>
  </si>
  <si>
    <t xml:space="preserve">Цена  в руб. </t>
  </si>
  <si>
    <t>Среднее значение</t>
  </si>
  <si>
    <t>Инженерные изыскания, в соответствии с ЗП</t>
  </si>
  <si>
    <t>Разработка проектной и рабочей документации в соответсвии с ЗП</t>
  </si>
  <si>
    <t>Согласование проектной документации, АПЗ</t>
  </si>
  <si>
    <t xml:space="preserve">т          </t>
  </si>
  <si>
    <t>Итого</t>
  </si>
  <si>
    <t>НДС 20%</t>
  </si>
  <si>
    <t xml:space="preserve">Всего с НДС </t>
  </si>
  <si>
    <t>Начальник СДО___________________ Е.Г. Зелих</t>
  </si>
  <si>
    <t>Расчет стоимости проектных работ  № СКС-2023-ХВ-ИП-6.1.19.1-2</t>
  </si>
  <si>
    <t>Водоснабжение объекта капитального строительства: «Многоквартирные жилые дома со встроенно-пристроенными нежилыми помещениями, детским садом, трансформаторными подстанциями, газовой котельной по адресу: г. Самара, Кировский район, Ракитовское шоссе. 3-я очередь строительства (жилые дома №1, №2, №3, №12, №13, №14)», «Многоквартирные жилые дома со встроенно-пристроенными нежилыми помещениями, детским садом, трансформаторными подстанциями, газовой котельной по адресу: г. Самара, Кировский район, Ракитовское шоссе. 4-я очередь строительства: (жилые дома №15, №16, №17, №18, №19, №20, №21, №22, №23, №24, №25, №26, №27, №28»</t>
  </si>
  <si>
    <t>ООО Стройка С</t>
  </si>
  <si>
    <t>ООО НефтеГидроПроект</t>
  </si>
  <si>
    <t>ПРО Остров</t>
  </si>
</sst>
</file>

<file path=xl/styles.xml><?xml version="1.0" encoding="utf-8"?>
<styleSheet xmlns="http://schemas.openxmlformats.org/spreadsheetml/2006/main">
  <numFmts count="1">
    <numFmt numFmtId="164" formatCode="_-* #,##0.00\ _₽_-;\-* #,##0.00\ _₽_-;_-* \-??\ _₽_-;_-@_-"/>
  </numFmts>
  <fonts count="10">
    <font>
      <sz val="11"/>
      <color rgb="FF00000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164" fontId="9" fillId="0" borderId="0" applyBorder="0" applyProtection="0"/>
  </cellStyleXfs>
  <cellXfs count="3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5" fillId="0" borderId="0" xfId="0" applyFont="1"/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4" fontId="8" fillId="0" borderId="0" xfId="1" applyFont="1" applyBorder="1" applyProtection="1"/>
    <xf numFmtId="4" fontId="4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6" fillId="0" borderId="0" xfId="0" applyFont="1"/>
    <xf numFmtId="4" fontId="3" fillId="0" borderId="0" xfId="0" applyNumberFormat="1" applyFont="1"/>
    <xf numFmtId="2" fontId="4" fillId="0" borderId="0" xfId="0" applyNumberFormat="1" applyFont="1"/>
    <xf numFmtId="4" fontId="4" fillId="0" borderId="0" xfId="0" applyNumberFormat="1" applyFont="1"/>
    <xf numFmtId="0" fontId="4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K26"/>
  <sheetViews>
    <sheetView tabSelected="1" zoomScaleNormal="100" workbookViewId="0">
      <selection activeCell="M13" sqref="M13"/>
    </sheetView>
  </sheetViews>
  <sheetFormatPr defaultColWidth="9.140625" defaultRowHeight="15"/>
  <cols>
    <col min="1" max="1" width="3.42578125" style="1" customWidth="1"/>
    <col min="2" max="2" width="27.7109375" style="1" customWidth="1"/>
    <col min="3" max="5" width="9.140625" style="1"/>
    <col min="6" max="6" width="13.85546875" style="1" customWidth="1"/>
    <col min="7" max="7" width="27.5703125" style="1" customWidth="1"/>
    <col min="8" max="8" width="15.5703125" style="1" customWidth="1"/>
    <col min="9" max="12" width="20.7109375" style="2" hidden="1" customWidth="1"/>
    <col min="13" max="13" width="31.140625" style="1" customWidth="1"/>
    <col min="14" max="14" width="13.7109375" style="1" customWidth="1"/>
    <col min="15" max="1025" width="9.140625" style="1"/>
  </cols>
  <sheetData>
    <row r="1" spans="1:13" s="3" customFormat="1" ht="12.75">
      <c r="F1" s="4"/>
      <c r="G1" s="5" t="s">
        <v>0</v>
      </c>
      <c r="H1" s="4"/>
      <c r="I1" s="2"/>
      <c r="J1" s="2"/>
      <c r="K1" s="2"/>
      <c r="L1" s="2"/>
      <c r="M1" s="2"/>
    </row>
    <row r="2" spans="1:13" s="3" customFormat="1" ht="12.75">
      <c r="E2" s="4"/>
      <c r="F2" s="29" t="s">
        <v>1</v>
      </c>
      <c r="G2" s="29"/>
      <c r="H2" s="4"/>
      <c r="I2" s="2"/>
      <c r="J2" s="2"/>
      <c r="K2" s="2"/>
      <c r="L2" s="2"/>
      <c r="M2" s="2"/>
    </row>
    <row r="3" spans="1:13" s="3" customFormat="1" ht="18.75" customHeight="1">
      <c r="F3" s="4"/>
      <c r="G3" s="5" t="s">
        <v>2</v>
      </c>
      <c r="H3" s="4"/>
      <c r="I3" s="2"/>
      <c r="J3" s="2"/>
      <c r="K3" s="2"/>
      <c r="L3" s="2"/>
      <c r="M3" s="2"/>
    </row>
    <row r="4" spans="1:13" s="3" customFormat="1" ht="12.75">
      <c r="I4" s="2"/>
      <c r="J4" s="2"/>
      <c r="K4" s="2"/>
      <c r="L4" s="2"/>
      <c r="M4" s="2"/>
    </row>
    <row r="5" spans="1:13" s="3" customFormat="1" ht="12.75">
      <c r="I5" s="2"/>
      <c r="J5" s="2"/>
      <c r="K5" s="2"/>
      <c r="L5" s="2"/>
      <c r="M5" s="2"/>
    </row>
    <row r="6" spans="1:13" s="6" customFormat="1" ht="12.75">
      <c r="A6" s="6" t="s">
        <v>3</v>
      </c>
      <c r="F6" s="6" t="s">
        <v>4</v>
      </c>
      <c r="I6" s="7"/>
      <c r="J6" s="7"/>
      <c r="K6" s="7"/>
      <c r="L6" s="7"/>
      <c r="M6" s="7"/>
    </row>
    <row r="7" spans="1:13" s="6" customFormat="1" ht="16.5" customHeight="1">
      <c r="F7" s="6" t="s">
        <v>5</v>
      </c>
      <c r="I7" s="7"/>
      <c r="J7" s="7"/>
      <c r="K7" s="7"/>
      <c r="L7" s="7"/>
      <c r="M7" s="7"/>
    </row>
    <row r="8" spans="1:13" s="6" customFormat="1" ht="12.75">
      <c r="F8" s="6" t="s">
        <v>6</v>
      </c>
      <c r="I8" s="7"/>
      <c r="J8" s="7"/>
      <c r="K8" s="7"/>
      <c r="L8" s="7"/>
      <c r="M8" s="7"/>
    </row>
    <row r="9" spans="1:13" s="6" customFormat="1" ht="16.5" customHeight="1">
      <c r="A9" s="6" t="s">
        <v>7</v>
      </c>
      <c r="F9" s="6" t="s">
        <v>8</v>
      </c>
      <c r="I9" s="7"/>
      <c r="J9" s="7"/>
      <c r="K9" s="7"/>
      <c r="L9" s="7"/>
      <c r="M9" s="7"/>
    </row>
    <row r="10" spans="1:13" s="3" customFormat="1" ht="12" customHeight="1">
      <c r="I10" s="2"/>
      <c r="J10" s="2"/>
      <c r="K10" s="2"/>
      <c r="L10" s="2"/>
    </row>
    <row r="11" spans="1:13" s="3" customFormat="1" ht="12.75">
      <c r="I11" s="2"/>
      <c r="J11" s="2"/>
      <c r="K11" s="2"/>
      <c r="L11" s="2"/>
    </row>
    <row r="12" spans="1:13" s="9" customFormat="1" ht="15.75">
      <c r="A12" s="30" t="s">
        <v>21</v>
      </c>
      <c r="B12" s="30"/>
      <c r="C12" s="30"/>
      <c r="D12" s="30"/>
      <c r="E12" s="30"/>
      <c r="F12" s="30"/>
      <c r="G12" s="30"/>
      <c r="H12" s="8"/>
      <c r="I12" s="2"/>
      <c r="J12" s="2"/>
      <c r="K12" s="2"/>
      <c r="L12" s="2"/>
    </row>
    <row r="13" spans="1:13" s="9" customFormat="1" ht="129" customHeight="1">
      <c r="A13" s="31" t="s">
        <v>22</v>
      </c>
      <c r="B13" s="31"/>
      <c r="C13" s="31"/>
      <c r="D13" s="31"/>
      <c r="E13" s="31"/>
      <c r="F13" s="31"/>
      <c r="G13" s="31"/>
      <c r="H13" s="8"/>
      <c r="I13" s="2"/>
      <c r="J13" s="2"/>
      <c r="K13" s="2"/>
      <c r="L13" s="2"/>
    </row>
    <row r="14" spans="1:13" s="9" customFormat="1" ht="15.75">
      <c r="A14" s="10"/>
      <c r="B14" s="10"/>
      <c r="C14" s="10"/>
      <c r="D14" s="10"/>
      <c r="E14" s="10"/>
      <c r="F14" s="10"/>
      <c r="G14" s="10"/>
      <c r="H14" s="8"/>
      <c r="I14" s="2"/>
      <c r="J14" s="2"/>
      <c r="K14" s="2"/>
      <c r="L14" s="2"/>
    </row>
    <row r="15" spans="1:13" s="9" customFormat="1" ht="14.25" customHeight="1">
      <c r="I15" s="2"/>
      <c r="J15" s="2"/>
      <c r="K15" s="2"/>
      <c r="L15" s="2"/>
    </row>
    <row r="16" spans="1:13" s="13" customFormat="1" ht="31.5" customHeight="1">
      <c r="A16" s="11" t="s">
        <v>9</v>
      </c>
      <c r="B16" s="32" t="s">
        <v>10</v>
      </c>
      <c r="C16" s="32"/>
      <c r="D16" s="32"/>
      <c r="E16" s="32"/>
      <c r="F16" s="32"/>
      <c r="G16" s="12" t="s">
        <v>11</v>
      </c>
      <c r="I16" s="14" t="s">
        <v>25</v>
      </c>
      <c r="J16" s="14" t="s">
        <v>23</v>
      </c>
      <c r="K16" s="13" t="s">
        <v>24</v>
      </c>
      <c r="L16" s="14" t="s">
        <v>12</v>
      </c>
      <c r="M16" s="14"/>
    </row>
    <row r="17" spans="1:25" s="3" customFormat="1" ht="27" customHeight="1">
      <c r="A17" s="15">
        <v>1</v>
      </c>
      <c r="B17" s="26" t="s">
        <v>13</v>
      </c>
      <c r="C17" s="26"/>
      <c r="D17" s="26"/>
      <c r="E17" s="26"/>
      <c r="F17" s="26"/>
      <c r="G17" s="16"/>
      <c r="I17" s="17">
        <f>550000/2</f>
        <v>275000</v>
      </c>
      <c r="J17" s="17">
        <f>450000/1.2*0.5</f>
        <v>187500</v>
      </c>
      <c r="K17" s="17">
        <f>1400000*0.2</f>
        <v>280000</v>
      </c>
      <c r="L17" s="17">
        <f>(J17+I17+K17)/3</f>
        <v>247500</v>
      </c>
      <c r="M17" s="17"/>
    </row>
    <row r="18" spans="1:25" s="3" customFormat="1" ht="27" customHeight="1">
      <c r="A18" s="15">
        <v>2</v>
      </c>
      <c r="B18" s="26" t="s">
        <v>14</v>
      </c>
      <c r="C18" s="26"/>
      <c r="D18" s="26"/>
      <c r="E18" s="26"/>
      <c r="F18" s="26"/>
      <c r="G18" s="16"/>
      <c r="I18" s="17">
        <v>800000</v>
      </c>
      <c r="J18" s="17">
        <f>614181.6/1.2</f>
        <v>511818</v>
      </c>
      <c r="K18" s="17">
        <f>1400000*0.7</f>
        <v>979999.99999999988</v>
      </c>
      <c r="L18" s="17">
        <f>(J18+I18+K18)/3</f>
        <v>763939.33333333337</v>
      </c>
      <c r="M18" s="17"/>
    </row>
    <row r="19" spans="1:25" s="3" customFormat="1" ht="27" customHeight="1">
      <c r="A19" s="15">
        <v>3</v>
      </c>
      <c r="B19" s="26" t="s">
        <v>15</v>
      </c>
      <c r="C19" s="26"/>
      <c r="D19" s="26"/>
      <c r="E19" s="26"/>
      <c r="F19" s="26"/>
      <c r="G19" s="16"/>
      <c r="I19" s="17">
        <f>150000/2</f>
        <v>75000</v>
      </c>
      <c r="J19" s="17">
        <f>50000/1.2</f>
        <v>41666.666666666672</v>
      </c>
      <c r="K19" s="17">
        <f>1400000*0.1</f>
        <v>140000</v>
      </c>
      <c r="L19" s="17">
        <f>(J19+I19+K19)/3</f>
        <v>85555.555555555562</v>
      </c>
      <c r="M19" s="17"/>
      <c r="Y19" s="3" t="s">
        <v>16</v>
      </c>
    </row>
    <row r="20" spans="1:25" s="3" customFormat="1" ht="27" customHeight="1">
      <c r="A20" s="15"/>
      <c r="B20" s="27" t="s">
        <v>17</v>
      </c>
      <c r="C20" s="27"/>
      <c r="D20" s="27"/>
      <c r="E20" s="27"/>
      <c r="F20" s="27"/>
      <c r="G20" s="18">
        <f>SUM(G17:G19)</f>
        <v>0</v>
      </c>
      <c r="I20" s="17">
        <f>SUM(I17:I19)</f>
        <v>1150000</v>
      </c>
      <c r="J20" s="17">
        <f>SUM(J17:J19)</f>
        <v>740984.66666666663</v>
      </c>
      <c r="K20" s="17">
        <f>SUM(K17:K19)</f>
        <v>1400000</v>
      </c>
      <c r="L20" s="17">
        <f>(J20+I20+K20)/3</f>
        <v>1096994.8888888888</v>
      </c>
      <c r="M20" s="17"/>
    </row>
    <row r="21" spans="1:25" s="9" customFormat="1" ht="27" customHeight="1">
      <c r="A21" s="15"/>
      <c r="B21" s="28" t="s">
        <v>18</v>
      </c>
      <c r="C21" s="28"/>
      <c r="D21" s="28"/>
      <c r="E21" s="28"/>
      <c r="F21" s="28"/>
      <c r="G21" s="16">
        <f>G20*0.2</f>
        <v>0</v>
      </c>
      <c r="I21" s="17"/>
      <c r="K21" s="17"/>
      <c r="L21" s="17"/>
    </row>
    <row r="22" spans="1:25" s="9" customFormat="1" ht="27" customHeight="1">
      <c r="A22" s="15"/>
      <c r="B22" s="24" t="s">
        <v>19</v>
      </c>
      <c r="C22" s="24"/>
      <c r="D22" s="24"/>
      <c r="E22" s="24"/>
      <c r="F22" s="24"/>
      <c r="G22" s="18">
        <f>G20+G21</f>
        <v>0</v>
      </c>
      <c r="I22" s="17">
        <f>I20*1.2</f>
        <v>1380000</v>
      </c>
      <c r="J22" s="17">
        <f>J20*1.2</f>
        <v>889181.6</v>
      </c>
      <c r="K22" s="17"/>
      <c r="L22" s="17">
        <f>L20*1.2</f>
        <v>1316393.8666666665</v>
      </c>
      <c r="N22" s="19"/>
    </row>
    <row r="23" spans="1:25" s="9" customFormat="1" ht="14.25" customHeight="1">
      <c r="A23" s="20"/>
      <c r="B23" s="20"/>
      <c r="C23" s="20"/>
      <c r="D23" s="20"/>
      <c r="E23" s="20"/>
      <c r="F23" s="20"/>
      <c r="I23" s="2"/>
      <c r="J23" s="2"/>
      <c r="K23" s="2"/>
      <c r="L23" s="2"/>
      <c r="N23" s="19"/>
    </row>
    <row r="24" spans="1:25" s="6" customFormat="1" ht="12.75">
      <c r="G24" s="22"/>
      <c r="I24" s="7"/>
      <c r="J24" s="7"/>
      <c r="K24" s="7"/>
      <c r="L24" s="7"/>
      <c r="M24" s="23"/>
    </row>
    <row r="25" spans="1:25" s="3" customFormat="1" ht="12.75">
      <c r="G25" s="21"/>
      <c r="I25" s="2"/>
      <c r="J25" s="2"/>
      <c r="K25" s="2"/>
      <c r="L25" s="2"/>
    </row>
    <row r="26" spans="1:25">
      <c r="A26" s="25" t="s">
        <v>20</v>
      </c>
      <c r="B26" s="25"/>
      <c r="C26" s="25"/>
      <c r="D26" s="25"/>
      <c r="E26" s="25"/>
      <c r="F26" s="25"/>
      <c r="G26" s="25"/>
      <c r="M26" s="2"/>
    </row>
  </sheetData>
  <mergeCells count="11">
    <mergeCell ref="F2:G2"/>
    <mergeCell ref="A12:G12"/>
    <mergeCell ref="A13:G13"/>
    <mergeCell ref="B16:F16"/>
    <mergeCell ref="B17:F17"/>
    <mergeCell ref="B22:F22"/>
    <mergeCell ref="A26:G26"/>
    <mergeCell ref="B18:F18"/>
    <mergeCell ref="B19:F19"/>
    <mergeCell ref="B20:F20"/>
    <mergeCell ref="B21:F21"/>
  </mergeCell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3.3</vt:lpstr>
    </vt:vector>
  </TitlesOfParts>
  <Company>HP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Зелих Екатерина Генриховна</dc:creator>
  <cp:lastModifiedBy>mPenkova</cp:lastModifiedBy>
  <cp:revision>2</cp:revision>
  <cp:lastPrinted>2021-02-18T05:15:28Z</cp:lastPrinted>
  <dcterms:created xsi:type="dcterms:W3CDTF">2020-05-19T12:40:42Z</dcterms:created>
  <dcterms:modified xsi:type="dcterms:W3CDTF">2023-03-30T10:09:09Z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HP Inc.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